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filterPrivacy="1" defaultThemeVersion="124226"/>
  <xr:revisionPtr revIDLastSave="0" documentId="13_ncr:1_{A81E4286-E33F-48E7-8523-58428F214B9D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Лист2 - приложение № 2" sheetId="3" r:id="rId1"/>
    <sheet name="Лист3 - приложение № 3(а)" sheetId="4" r:id="rId2"/>
    <sheet name="Лист4-приложение №3(в)" sheetId="6" r:id="rId3"/>
  </sheets>
  <definedNames>
    <definedName name="_xlnm.Print_Area" localSheetId="0">'Лист2 - приложение № 2'!$B$3:$G$13</definedName>
    <definedName name="_xlnm.Print_Area" localSheetId="1">'Лист3 - приложение № 3(а)'!$A$3:$E$27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" i="3" l="1"/>
  <c r="K8" i="3" l="1"/>
  <c r="M12" i="3" s="1"/>
  <c r="L10" i="3" l="1"/>
  <c r="F10" i="3" l="1"/>
  <c r="E10" i="3" l="1"/>
  <c r="L12" i="3" l="1"/>
  <c r="L13" i="3"/>
  <c r="C17" i="4" l="1"/>
  <c r="C14" i="4" s="1"/>
  <c r="E23" i="6" l="1"/>
  <c r="D23" i="6"/>
  <c r="C23" i="6"/>
  <c r="E17" i="6"/>
  <c r="E14" i="6" s="1"/>
  <c r="E9" i="6" s="1"/>
  <c r="D17" i="6"/>
  <c r="D14" i="6" s="1"/>
  <c r="D9" i="6" s="1"/>
  <c r="C17" i="6"/>
  <c r="C14" i="6" s="1"/>
  <c r="C9" i="6" s="1"/>
  <c r="E23" i="4" l="1"/>
  <c r="D23" i="4"/>
  <c r="C23" i="4"/>
  <c r="C9" i="4" s="1"/>
  <c r="D10" i="3" s="1"/>
  <c r="E17" i="4"/>
  <c r="E14" i="4" s="1"/>
  <c r="E9" i="4" s="1"/>
  <c r="D17" i="4"/>
  <c r="D14" i="4" s="1"/>
  <c r="D9" i="4" s="1"/>
  <c r="H8" i="3" l="1"/>
  <c r="H12" i="3" s="1"/>
  <c r="G10" i="3"/>
  <c r="H13" i="3" s="1"/>
  <c r="D13" i="3" s="1"/>
  <c r="G13" i="3" s="1"/>
  <c r="N10" i="3"/>
  <c r="N12" i="3"/>
  <c r="I8" i="3"/>
  <c r="H10" i="3" l="1"/>
</calcChain>
</file>

<file path=xl/sharedStrings.xml><?xml version="1.0" encoding="utf-8"?>
<sst xmlns="http://schemas.openxmlformats.org/spreadsheetml/2006/main" count="120" uniqueCount="69">
  <si>
    <t>Наименование организации:</t>
  </si>
  <si>
    <t xml:space="preserve">Приложение № 2 к Методическим указаниям № 490/22 по определению размера платы за технологическое присоединение к электрическим сетям
</t>
  </si>
  <si>
    <t>№ п/п</t>
  </si>
  <si>
    <t>Наименование мероприятий</t>
  </si>
  <si>
    <t>Информация для расчета стандартизированной тарифной ставки С1</t>
  </si>
  <si>
    <t>Расходы на одно присоединение (руб. на одно ТП)</t>
  </si>
  <si>
    <t>Расходы по каждому мероприятию (руб.)</t>
  </si>
  <si>
    <t>Количество технологических присоединений (шт.)</t>
  </si>
  <si>
    <t>Объем максимальной мощности (кВт)</t>
  </si>
  <si>
    <t>1.</t>
  </si>
  <si>
    <t>Подготовка и выдача сетевой организацией технических условий Заявителю</t>
  </si>
  <si>
    <t>2.</t>
  </si>
  <si>
    <t>Проверка сетевой организацией выполнения технических условий Заявителем</t>
  </si>
  <si>
    <t>2.1</t>
  </si>
  <si>
    <t>Выдача сетевой организацией уведомления об обеспечении сетевой организацией возможности присоединения к электрическим сетям Заявителям, указанным в абзаце шестом пункта 24 Методических указаний 490/22 по определению размера платы за технологическое присоединение к электрическим сетям</t>
  </si>
  <si>
    <t>2.2</t>
  </si>
  <si>
    <t>Проверка сетевой организацией выполнения технических условий Заявителями, указанными в абзаце седьмом пункта 24 Методических указаний 490/22 по определению размера платы за технологическое присоединение к электрическим сетям</t>
  </si>
  <si>
    <t>Приложение № 3 к Методическим указаниям № 490/22 по определению размера платы за технологическое присоединение к электрическим сетям</t>
  </si>
  <si>
    <t>Показатели</t>
  </si>
  <si>
    <t>Расходы по выполнению мероприятий по технологическому присоединению, всего</t>
  </si>
  <si>
    <t>1.1</t>
  </si>
  <si>
    <t>Вспомогательные материалы</t>
  </si>
  <si>
    <t>1.2</t>
  </si>
  <si>
    <t>Энергия на хозяйственные нужды</t>
  </si>
  <si>
    <t>1.3</t>
  </si>
  <si>
    <t>Оплата труда ППП</t>
  </si>
  <si>
    <t>1.4</t>
  </si>
  <si>
    <t>Отчисления на страховые взносы</t>
  </si>
  <si>
    <t>1.5</t>
  </si>
  <si>
    <t>Прочие расходы, всего, в том числе:</t>
  </si>
  <si>
    <t>1.5.1</t>
  </si>
  <si>
    <t>работы и услуги производственного характера</t>
  </si>
  <si>
    <t>1.5.2</t>
  </si>
  <si>
    <t>налоги и сборы, уменьшающие налогооблагаемую базу на прибыль организаций, всего</t>
  </si>
  <si>
    <t>1.5.3</t>
  </si>
  <si>
    <t>работы и услуги непроизводственного характера, в том числе:</t>
  </si>
  <si>
    <t>1.5.3.1</t>
  </si>
  <si>
    <t>услуги связи</t>
  </si>
  <si>
    <t>1.5.3.2</t>
  </si>
  <si>
    <t>расходы на охрану и пожарную безопасность</t>
  </si>
  <si>
    <t>1.5.3.3</t>
  </si>
  <si>
    <t>расходы на информационное обслуживание, иные услуги, связанные с деятельностью по технологическому присоединению</t>
  </si>
  <si>
    <t>1.5.3.4</t>
  </si>
  <si>
    <t>плата за аренду имущества</t>
  </si>
  <si>
    <t>1.5.3.5</t>
  </si>
  <si>
    <t>другие прочие расходы, связанные с производством и реализацией</t>
  </si>
  <si>
    <t>1.6</t>
  </si>
  <si>
    <t>Внереализационные расходы, всего</t>
  </si>
  <si>
    <t>1.6.1</t>
  </si>
  <si>
    <t>расходы на услуги банков</t>
  </si>
  <si>
    <t>1.6.2</t>
  </si>
  <si>
    <t>% за пользование кредитом</t>
  </si>
  <si>
    <t>1.6.3</t>
  </si>
  <si>
    <t>прочие обоснованные расходы</t>
  </si>
  <si>
    <t>1.6.4</t>
  </si>
  <si>
    <t>денежные выплаты социального характера (по Коллективному договору)</t>
  </si>
  <si>
    <r>
      <t xml:space="preserve">Данные </t>
    </r>
    <r>
      <rPr>
        <b/>
        <sz val="11"/>
        <color theme="1"/>
        <rFont val="Times New Roman"/>
        <family val="1"/>
        <charset val="204"/>
      </rPr>
      <t xml:space="preserve">за 2022 год </t>
    </r>
  </si>
  <si>
    <t xml:space="preserve">Расходы
на выполнение мероприятий по технологическому присоединению,
предусмотренных подпунктами "а" и "в" пункта 16 Методических
указаний 490/22 по определению размера платы за технологическое
присоединение к электрическим сетям, за 2024 год
</t>
  </si>
  <si>
    <r>
      <t xml:space="preserve">Данные </t>
    </r>
    <r>
      <rPr>
        <b/>
        <sz val="11"/>
        <color theme="1"/>
        <rFont val="Times New Roman"/>
        <family val="1"/>
        <charset val="204"/>
      </rPr>
      <t>за 2024 год</t>
    </r>
  </si>
  <si>
    <r>
      <t xml:space="preserve">Данные </t>
    </r>
    <r>
      <rPr>
        <b/>
        <sz val="11"/>
        <color theme="1"/>
        <rFont val="Times New Roman"/>
        <family val="1"/>
        <charset val="204"/>
      </rPr>
      <t xml:space="preserve">за 2023 год </t>
    </r>
  </si>
  <si>
    <t>Расчет
фактических расходов на выполнение мероприятий по технологическому присоединению, предусмотренных подпунктами "а" и "в" пункта 16 Методических указаний 490/22 по определению размера платы за технологическое присоединение к электрическим сетям, за 2024 год
(выполняется отдельно по мероприятиям, предусмотренным подпунктами "а" и "в" пункта 16 Методических указаний 490/22 по определению размера платы за технологическое присоединение к электрическим сетям)</t>
  </si>
  <si>
    <t>АО "Региональные электрические сети"</t>
  </si>
  <si>
    <t>всего расх по ТП</t>
  </si>
  <si>
    <t xml:space="preserve">ст-ть 1 тп </t>
  </si>
  <si>
    <t>С1.1</t>
  </si>
  <si>
    <t>С2.1</t>
  </si>
  <si>
    <t>С2.2</t>
  </si>
  <si>
    <t>утв на 2024 год ГК</t>
  </si>
  <si>
    <t>доля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</si>
</sst>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3" fillId="0" borderId="0"/>
  </cellStyleXfs>
  <cellXfs count="34">
    <xf numFmtId="0" fontId="0" fillId="0" borderId="0" xfId="0"/>
    <xf numFmtId="0" fontId="1" fillId="0" borderId="2" xfId="0" applyFont="1" applyBorder="1"/>
    <xf numFmtId="0" fontId="1" fillId="0" borderId="4" xfId="0" applyFont="1" applyBorder="1"/>
    <xf numFmtId="0" fontId="1" fillId="0" borderId="0" xfId="0" applyFont="1"/>
    <xf numFmtId="0" fontId="1" fillId="0" borderId="5" xfId="0" applyFont="1" applyBorder="1"/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 inden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 indent="2"/>
    </xf>
    <xf numFmtId="0" fontId="1" fillId="0" borderId="1" xfId="0" applyFont="1" applyBorder="1" applyAlignment="1">
      <alignment horizontal="left" vertical="center" wrapText="1" indent="3"/>
    </xf>
    <xf numFmtId="0" fontId="0" fillId="0" borderId="1" xfId="0" applyBorder="1"/>
    <xf numFmtId="2" fontId="4" fillId="0" borderId="1" xfId="1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4" fontId="1" fillId="0" borderId="0" xfId="0" applyNumberFormat="1" applyFont="1"/>
    <xf numFmtId="4" fontId="0" fillId="0" borderId="0" xfId="0" applyNumberFormat="1"/>
    <xf numFmtId="4" fontId="1" fillId="0" borderId="5" xfId="0" applyNumberFormat="1" applyFont="1" applyBorder="1" applyAlignment="1">
      <alignment horizontal="center"/>
    </xf>
    <xf numFmtId="4" fontId="1" fillId="0" borderId="0" xfId="0" applyNumberFormat="1" applyFont="1" applyAlignment="1">
      <alignment horizontal="center"/>
    </xf>
    <xf numFmtId="2" fontId="1" fillId="0" borderId="0" xfId="0" applyNumberFormat="1" applyFont="1"/>
    <xf numFmtId="4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2" fontId="0" fillId="0" borderId="0" xfId="0" applyNumberFormat="1"/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14"/>
  <sheetViews>
    <sheetView view="pageBreakPreview" topLeftCell="A4" zoomScale="80" zoomScaleNormal="100" zoomScaleSheetLayoutView="80" workbookViewId="0">
      <selection activeCell="H12" sqref="H12"/>
    </sheetView>
  </sheetViews>
  <sheetFormatPr defaultRowHeight="15" x14ac:dyDescent="0.25"/>
  <cols>
    <col min="1" max="1" width="5.28515625" customWidth="1"/>
    <col min="2" max="2" width="5.42578125" customWidth="1"/>
    <col min="3" max="3" width="35.7109375" customWidth="1"/>
    <col min="4" max="6" width="22.28515625" customWidth="1"/>
    <col min="7" max="7" width="23.28515625" customWidth="1"/>
    <col min="8" max="8" width="15.42578125" customWidth="1"/>
    <col min="9" max="9" width="15.7109375" customWidth="1"/>
    <col min="10" max="10" width="16.5703125" customWidth="1"/>
    <col min="11" max="11" width="11.7109375" customWidth="1"/>
    <col min="14" max="14" width="17" customWidth="1"/>
    <col min="16" max="16" width="14.85546875" customWidth="1"/>
  </cols>
  <sheetData>
    <row r="1" spans="1:16" x14ac:dyDescent="0.25">
      <c r="A1" s="1"/>
      <c r="B1" s="2"/>
      <c r="C1" s="2"/>
      <c r="D1" s="2"/>
      <c r="E1" s="2"/>
      <c r="F1" s="2"/>
      <c r="G1" s="2"/>
      <c r="H1" s="3"/>
      <c r="I1" s="3"/>
    </row>
    <row r="2" spans="1:16" x14ac:dyDescent="0.25">
      <c r="A2" s="4"/>
      <c r="B2" s="3"/>
      <c r="C2" s="3"/>
      <c r="D2" s="3"/>
      <c r="E2" s="3"/>
      <c r="F2" s="3"/>
      <c r="G2" s="3"/>
      <c r="H2" s="3"/>
      <c r="I2" s="3"/>
    </row>
    <row r="3" spans="1:16" ht="102.75" customHeight="1" x14ac:dyDescent="0.25">
      <c r="A3" s="4"/>
      <c r="B3" s="3"/>
      <c r="C3" s="3"/>
      <c r="D3" s="3"/>
      <c r="E3" s="3"/>
      <c r="F3" s="28" t="s">
        <v>1</v>
      </c>
      <c r="G3" s="28"/>
      <c r="H3" s="5"/>
      <c r="I3" s="3"/>
    </row>
    <row r="4" spans="1:16" ht="89.25" customHeight="1" x14ac:dyDescent="0.25">
      <c r="A4" s="4"/>
      <c r="B4" s="3"/>
      <c r="C4" s="29" t="s">
        <v>57</v>
      </c>
      <c r="D4" s="29"/>
      <c r="E4" s="29"/>
      <c r="F4" s="29"/>
      <c r="G4" s="3"/>
      <c r="H4" s="3"/>
      <c r="I4" s="3"/>
      <c r="J4" s="21"/>
    </row>
    <row r="5" spans="1:16" ht="24.75" customHeight="1" x14ac:dyDescent="0.25">
      <c r="A5" s="4"/>
      <c r="B5" s="3"/>
      <c r="C5" s="28" t="s">
        <v>0</v>
      </c>
      <c r="D5" s="28"/>
      <c r="E5" s="30" t="s">
        <v>61</v>
      </c>
      <c r="F5" s="30"/>
      <c r="G5" s="30"/>
      <c r="H5" s="3"/>
      <c r="I5" s="3"/>
    </row>
    <row r="6" spans="1:16" x14ac:dyDescent="0.25">
      <c r="A6" s="4"/>
      <c r="B6" s="3"/>
      <c r="C6" s="3"/>
      <c r="D6" s="3"/>
      <c r="E6" s="3"/>
      <c r="F6" s="3"/>
      <c r="G6" s="3"/>
      <c r="H6" s="3"/>
      <c r="I6" s="3"/>
    </row>
    <row r="7" spans="1:16" ht="16.5" customHeight="1" x14ac:dyDescent="0.25">
      <c r="A7" s="4"/>
      <c r="B7" s="31" t="s">
        <v>2</v>
      </c>
      <c r="C7" s="32" t="s">
        <v>3</v>
      </c>
      <c r="D7" s="31" t="s">
        <v>4</v>
      </c>
      <c r="E7" s="31"/>
      <c r="F7" s="31"/>
      <c r="G7" s="31" t="s">
        <v>5</v>
      </c>
      <c r="H7" s="3" t="s">
        <v>62</v>
      </c>
      <c r="I7" t="s">
        <v>63</v>
      </c>
    </row>
    <row r="8" spans="1:16" ht="45" x14ac:dyDescent="0.25">
      <c r="A8" s="4"/>
      <c r="B8" s="31"/>
      <c r="C8" s="32"/>
      <c r="D8" s="6" t="s">
        <v>6</v>
      </c>
      <c r="E8" s="6" t="s">
        <v>7</v>
      </c>
      <c r="F8" s="6" t="s">
        <v>8</v>
      </c>
      <c r="G8" s="31"/>
      <c r="H8" s="20">
        <f>D10+D12</f>
        <v>8875869.2300000004</v>
      </c>
      <c r="I8" s="21">
        <f>H8/E10</f>
        <v>8279.7287593283581</v>
      </c>
      <c r="K8" s="21">
        <f>K10+K12</f>
        <v>12338.24</v>
      </c>
      <c r="N8" s="21"/>
    </row>
    <row r="9" spans="1:16" x14ac:dyDescent="0.25">
      <c r="A9" s="4"/>
      <c r="B9" s="7">
        <v>1</v>
      </c>
      <c r="C9" s="7">
        <v>2</v>
      </c>
      <c r="D9" s="7">
        <v>3</v>
      </c>
      <c r="E9" s="7">
        <v>4</v>
      </c>
      <c r="F9" s="7">
        <v>5</v>
      </c>
      <c r="G9" s="7">
        <v>6</v>
      </c>
      <c r="H9" s="20"/>
      <c r="J9" s="17" t="s">
        <v>67</v>
      </c>
      <c r="K9" s="17"/>
      <c r="L9" t="s">
        <v>68</v>
      </c>
      <c r="N9" s="27"/>
    </row>
    <row r="10" spans="1:16" ht="45" x14ac:dyDescent="0.25">
      <c r="A10" s="4"/>
      <c r="B10" s="7" t="s">
        <v>9</v>
      </c>
      <c r="C10" s="8" t="s">
        <v>10</v>
      </c>
      <c r="D10" s="25">
        <f>'Лист3 - приложение № 3(а)'!C9*1000</f>
        <v>5121380</v>
      </c>
      <c r="E10" s="25">
        <f>797+264+11</f>
        <v>1072</v>
      </c>
      <c r="F10" s="25">
        <f>8518+6758.52+8282.22</f>
        <v>23558.739999999998</v>
      </c>
      <c r="G10" s="25">
        <f>D10/E10</f>
        <v>4777.4067164179105</v>
      </c>
      <c r="H10" s="22">
        <f>D10/H8</f>
        <v>0.57700038917765806</v>
      </c>
      <c r="I10" s="23"/>
      <c r="J10" s="17" t="s">
        <v>64</v>
      </c>
      <c r="K10" s="17">
        <v>7117.69</v>
      </c>
      <c r="L10">
        <f>K10/K8</f>
        <v>0.57688049511113415</v>
      </c>
      <c r="N10" s="21">
        <f>H8*L10</f>
        <v>5120315.8359440817</v>
      </c>
    </row>
    <row r="11" spans="1:16" ht="45" x14ac:dyDescent="0.25">
      <c r="A11" s="4"/>
      <c r="B11" s="7" t="s">
        <v>11</v>
      </c>
      <c r="C11" s="9" t="s">
        <v>12</v>
      </c>
      <c r="D11" s="19"/>
      <c r="E11" s="26"/>
      <c r="F11" s="25"/>
      <c r="G11" s="25"/>
      <c r="H11" s="20"/>
      <c r="J11" s="17"/>
      <c r="K11" s="17"/>
      <c r="P11" s="21"/>
    </row>
    <row r="12" spans="1:16" ht="150" x14ac:dyDescent="0.25">
      <c r="A12" s="4"/>
      <c r="B12" s="10" t="s">
        <v>13</v>
      </c>
      <c r="C12" s="11" t="s">
        <v>14</v>
      </c>
      <c r="D12" s="25">
        <v>3754489.23</v>
      </c>
      <c r="E12" s="26">
        <v>1072</v>
      </c>
      <c r="F12" s="25">
        <v>23558.74</v>
      </c>
      <c r="G12" s="25">
        <f>D12/E12</f>
        <v>3502.3220429104476</v>
      </c>
      <c r="H12" s="20">
        <f>D12/H8</f>
        <v>0.42299961082234194</v>
      </c>
      <c r="J12" s="17" t="s">
        <v>65</v>
      </c>
      <c r="K12" s="17">
        <v>5220.55</v>
      </c>
      <c r="L12">
        <f>K12/K10</f>
        <v>0.73346127746502032</v>
      </c>
      <c r="M12">
        <f>K12/K8</f>
        <v>0.42311950488886585</v>
      </c>
      <c r="N12">
        <f>M12*H8</f>
        <v>3755553.3940559193</v>
      </c>
      <c r="P12" s="21"/>
    </row>
    <row r="13" spans="1:16" ht="120" x14ac:dyDescent="0.25">
      <c r="A13" s="3"/>
      <c r="B13" s="10" t="s">
        <v>15</v>
      </c>
      <c r="C13" s="11" t="s">
        <v>16</v>
      </c>
      <c r="D13" s="25">
        <f>H13*E13</f>
        <v>0</v>
      </c>
      <c r="E13" s="7">
        <v>0</v>
      </c>
      <c r="F13" s="7">
        <v>0</v>
      </c>
      <c r="G13" s="25" t="e">
        <f>D13/E13</f>
        <v>#DIV/0!</v>
      </c>
      <c r="H13" s="24">
        <f>G10*L13</f>
        <v>3373.3262723402026</v>
      </c>
      <c r="I13" s="21"/>
      <c r="J13" s="17" t="s">
        <v>66</v>
      </c>
      <c r="K13" s="17">
        <v>5025.8</v>
      </c>
      <c r="L13">
        <f>K13/K10</f>
        <v>0.7060998722900268</v>
      </c>
    </row>
    <row r="14" spans="1:16" x14ac:dyDescent="0.25">
      <c r="A14" s="3"/>
      <c r="B14" s="3"/>
      <c r="C14" s="3"/>
      <c r="D14" s="3"/>
      <c r="E14" s="3"/>
      <c r="F14" s="3"/>
      <c r="G14" s="3"/>
      <c r="H14" s="3"/>
      <c r="I14" s="3"/>
    </row>
  </sheetData>
  <mergeCells count="8">
    <mergeCell ref="F3:G3"/>
    <mergeCell ref="C4:F4"/>
    <mergeCell ref="C5:D5"/>
    <mergeCell ref="E5:G5"/>
    <mergeCell ref="B7:B8"/>
    <mergeCell ref="C7:C8"/>
    <mergeCell ref="D7:F7"/>
    <mergeCell ref="G7:G8"/>
  </mergeCells>
  <pageMargins left="0.7" right="0.7" top="0.75" bottom="0.75" header="0.3" footer="0.3"/>
  <pageSetup paperSize="9" scale="6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8"/>
  <sheetViews>
    <sheetView tabSelected="1" view="pageBreakPreview" zoomScale="80" zoomScaleNormal="100" zoomScaleSheetLayoutView="80" workbookViewId="0">
      <selection activeCell="C9" sqref="C9"/>
    </sheetView>
  </sheetViews>
  <sheetFormatPr defaultRowHeight="15" x14ac:dyDescent="0.25"/>
  <cols>
    <col min="1" max="1" width="7.7109375" customWidth="1"/>
    <col min="2" max="2" width="35.5703125" customWidth="1"/>
    <col min="3" max="3" width="19.5703125" customWidth="1"/>
    <col min="4" max="4" width="20.7109375" customWidth="1"/>
    <col min="5" max="5" width="23" customWidth="1"/>
    <col min="6" max="6" width="12" customWidth="1"/>
    <col min="7" max="7" width="20.7109375" customWidth="1"/>
  </cols>
  <sheetData>
    <row r="1" spans="1:8" x14ac:dyDescent="0.25">
      <c r="A1" s="1"/>
      <c r="B1" s="2"/>
      <c r="C1" s="2"/>
      <c r="D1" s="2"/>
      <c r="E1" s="2"/>
      <c r="F1" s="3"/>
      <c r="G1" s="3"/>
      <c r="H1" s="3"/>
    </row>
    <row r="2" spans="1:8" x14ac:dyDescent="0.25">
      <c r="A2" s="4"/>
      <c r="B2" s="3"/>
      <c r="C2" s="3"/>
      <c r="D2" s="3"/>
      <c r="E2" s="3"/>
      <c r="F2" s="3"/>
      <c r="G2" s="3"/>
      <c r="H2" s="3"/>
    </row>
    <row r="3" spans="1:8" ht="95.25" customHeight="1" x14ac:dyDescent="0.25">
      <c r="A3" s="4"/>
      <c r="B3" s="3"/>
      <c r="C3" s="3"/>
      <c r="D3" s="28" t="s">
        <v>17</v>
      </c>
      <c r="E3" s="28"/>
      <c r="F3" s="5"/>
      <c r="G3" s="5"/>
      <c r="H3" s="3"/>
    </row>
    <row r="4" spans="1:8" ht="105.75" customHeight="1" x14ac:dyDescent="0.25">
      <c r="A4" s="33" t="s">
        <v>60</v>
      </c>
      <c r="B4" s="29"/>
      <c r="C4" s="29"/>
      <c r="D4" s="29"/>
      <c r="E4" s="29"/>
      <c r="F4" s="5"/>
      <c r="G4" s="3"/>
      <c r="H4" s="3"/>
    </row>
    <row r="5" spans="1:8" ht="17.25" customHeight="1" x14ac:dyDescent="0.25">
      <c r="A5" s="4"/>
      <c r="B5" s="12" t="s">
        <v>0</v>
      </c>
      <c r="C5" s="30" t="s">
        <v>61</v>
      </c>
      <c r="D5" s="30"/>
      <c r="E5" s="30"/>
      <c r="F5" s="13"/>
      <c r="G5" s="3"/>
      <c r="H5" s="3"/>
    </row>
    <row r="6" spans="1:8" ht="24" customHeight="1" x14ac:dyDescent="0.25">
      <c r="A6" s="4"/>
      <c r="B6" s="13"/>
      <c r="C6" s="13"/>
      <c r="D6" s="13"/>
      <c r="E6" s="13"/>
      <c r="F6" s="13"/>
      <c r="G6" s="3"/>
      <c r="H6" s="3"/>
    </row>
    <row r="7" spans="1:8" ht="38.25" customHeight="1" x14ac:dyDescent="0.25">
      <c r="A7" s="7" t="s">
        <v>2</v>
      </c>
      <c r="B7" s="6" t="s">
        <v>18</v>
      </c>
      <c r="C7" s="6" t="s">
        <v>58</v>
      </c>
      <c r="D7" s="6" t="s">
        <v>59</v>
      </c>
      <c r="E7" s="6" t="s">
        <v>56</v>
      </c>
      <c r="F7" s="13"/>
      <c r="G7" s="3"/>
      <c r="H7" s="3"/>
    </row>
    <row r="8" spans="1:8" x14ac:dyDescent="0.25">
      <c r="A8" s="7">
        <v>1</v>
      </c>
      <c r="B8" s="7">
        <v>2</v>
      </c>
      <c r="C8" s="7">
        <v>3</v>
      </c>
      <c r="D8" s="7">
        <v>4</v>
      </c>
      <c r="E8" s="7">
        <v>5</v>
      </c>
      <c r="F8" s="3"/>
      <c r="G8" s="3"/>
      <c r="H8" s="3"/>
    </row>
    <row r="9" spans="1:8" ht="45" x14ac:dyDescent="0.25">
      <c r="A9" s="7" t="s">
        <v>9</v>
      </c>
      <c r="B9" s="14" t="s">
        <v>19</v>
      </c>
      <c r="C9" s="7">
        <f>C10+C11+C12+C13+C14+C23</f>
        <v>5121.38</v>
      </c>
      <c r="D9" s="19">
        <f t="shared" ref="D9:E9" si="0">D10+D11+D12+D13+D14+D23</f>
        <v>8301.0783520000005</v>
      </c>
      <c r="E9" s="19">
        <f t="shared" si="0"/>
        <v>14257.200320000002</v>
      </c>
      <c r="F9" s="3"/>
      <c r="G9" s="3"/>
      <c r="H9" s="3"/>
    </row>
    <row r="10" spans="1:8" x14ac:dyDescent="0.25">
      <c r="A10" s="10" t="s">
        <v>20</v>
      </c>
      <c r="B10" s="11" t="s">
        <v>21</v>
      </c>
      <c r="C10" s="7">
        <v>155.46</v>
      </c>
      <c r="D10" s="18">
        <v>618.32767000000001</v>
      </c>
      <c r="E10" s="18">
        <v>876.77782400000001</v>
      </c>
      <c r="F10" s="3"/>
      <c r="G10" s="3"/>
      <c r="H10" s="3"/>
    </row>
    <row r="11" spans="1:8" x14ac:dyDescent="0.25">
      <c r="A11" s="10" t="s">
        <v>22</v>
      </c>
      <c r="B11" s="11" t="s">
        <v>23</v>
      </c>
      <c r="C11" s="7"/>
      <c r="D11" s="18">
        <v>119.346858</v>
      </c>
      <c r="E11" s="18">
        <v>64.367987999999997</v>
      </c>
      <c r="F11" s="3"/>
      <c r="G11" s="3"/>
      <c r="H11" s="3"/>
    </row>
    <row r="12" spans="1:8" x14ac:dyDescent="0.25">
      <c r="A12" s="10" t="s">
        <v>24</v>
      </c>
      <c r="B12" s="11" t="s">
        <v>25</v>
      </c>
      <c r="C12" s="7">
        <v>3728.07</v>
      </c>
      <c r="D12" s="18">
        <v>5373.6419219999998</v>
      </c>
      <c r="E12" s="18">
        <v>10110.006804000001</v>
      </c>
      <c r="F12" s="3"/>
      <c r="G12" s="3"/>
      <c r="H12" s="3"/>
    </row>
    <row r="13" spans="1:8" x14ac:dyDescent="0.25">
      <c r="A13" s="10" t="s">
        <v>26</v>
      </c>
      <c r="B13" s="11" t="s">
        <v>27</v>
      </c>
      <c r="C13" s="7">
        <v>1125.07</v>
      </c>
      <c r="D13" s="18">
        <v>1526.344638</v>
      </c>
      <c r="E13" s="18">
        <v>2567.1420059999996</v>
      </c>
      <c r="F13" s="3"/>
      <c r="G13" s="3"/>
      <c r="H13" s="3"/>
    </row>
    <row r="14" spans="1:8" ht="30" x14ac:dyDescent="0.25">
      <c r="A14" s="10" t="s">
        <v>28</v>
      </c>
      <c r="B14" s="11" t="s">
        <v>29</v>
      </c>
      <c r="C14" s="7">
        <f>SUM(C15:C17)</f>
        <v>112.78</v>
      </c>
      <c r="D14" s="19">
        <f t="shared" ref="D14:E14" si="1">SUM(D15:D17)</f>
        <v>663.41726399999993</v>
      </c>
      <c r="E14" s="19">
        <f t="shared" si="1"/>
        <v>638.90569800000003</v>
      </c>
      <c r="F14" s="3"/>
      <c r="G14" s="3"/>
      <c r="H14" s="3"/>
    </row>
    <row r="15" spans="1:8" ht="30" x14ac:dyDescent="0.25">
      <c r="A15" s="10" t="s">
        <v>30</v>
      </c>
      <c r="B15" s="15" t="s">
        <v>31</v>
      </c>
      <c r="C15" s="7">
        <v>0.48</v>
      </c>
      <c r="D15" s="18">
        <v>39.313319999999997</v>
      </c>
      <c r="E15" s="18"/>
      <c r="F15" s="3"/>
      <c r="G15" s="3"/>
      <c r="H15" s="3"/>
    </row>
    <row r="16" spans="1:8" ht="45" x14ac:dyDescent="0.25">
      <c r="A16" s="10" t="s">
        <v>32</v>
      </c>
      <c r="B16" s="15" t="s">
        <v>33</v>
      </c>
      <c r="C16" s="7"/>
      <c r="D16" s="18">
        <v>0</v>
      </c>
      <c r="E16" s="18">
        <v>8.3106240000000007</v>
      </c>
      <c r="F16" s="3"/>
      <c r="G16" s="3"/>
      <c r="H16" s="3"/>
    </row>
    <row r="17" spans="1:8" ht="45" x14ac:dyDescent="0.25">
      <c r="A17" s="10" t="s">
        <v>34</v>
      </c>
      <c r="B17" s="15" t="s">
        <v>35</v>
      </c>
      <c r="C17" s="7">
        <f>SUM(C18:C22)</f>
        <v>112.3</v>
      </c>
      <c r="D17" s="19">
        <f t="shared" ref="D17:E17" si="2">SUM(D18:D22)</f>
        <v>624.10394399999996</v>
      </c>
      <c r="E17" s="19">
        <f t="shared" si="2"/>
        <v>630.59507400000007</v>
      </c>
      <c r="F17" s="3"/>
      <c r="G17" s="3"/>
      <c r="H17" s="3"/>
    </row>
    <row r="18" spans="1:8" x14ac:dyDescent="0.25">
      <c r="A18" s="10" t="s">
        <v>36</v>
      </c>
      <c r="B18" s="16" t="s">
        <v>37</v>
      </c>
      <c r="C18" s="7"/>
      <c r="D18" s="18">
        <v>27.998267999999999</v>
      </c>
      <c r="E18" s="18">
        <v>17.181252000000001</v>
      </c>
      <c r="F18" s="3"/>
      <c r="G18" s="3"/>
      <c r="H18" s="3"/>
    </row>
    <row r="19" spans="1:8" ht="30" x14ac:dyDescent="0.25">
      <c r="A19" s="10" t="s">
        <v>38</v>
      </c>
      <c r="B19" s="16" t="s">
        <v>39</v>
      </c>
      <c r="C19" s="7"/>
      <c r="D19" s="18">
        <v>9.3992760000000004</v>
      </c>
      <c r="E19" s="18">
        <v>24.038399999999996</v>
      </c>
      <c r="F19" s="3"/>
      <c r="G19" s="3"/>
      <c r="H19" s="3"/>
    </row>
    <row r="20" spans="1:8" ht="75" x14ac:dyDescent="0.25">
      <c r="A20" s="10" t="s">
        <v>40</v>
      </c>
      <c r="B20" s="16" t="s">
        <v>41</v>
      </c>
      <c r="C20" s="7"/>
      <c r="D20" s="18">
        <v>108.949782</v>
      </c>
      <c r="E20" s="18">
        <v>17.822693999999998</v>
      </c>
      <c r="F20" s="3"/>
      <c r="G20" s="3"/>
      <c r="H20" s="3"/>
    </row>
    <row r="21" spans="1:8" x14ac:dyDescent="0.25">
      <c r="A21" s="10" t="s">
        <v>42</v>
      </c>
      <c r="B21" s="16" t="s">
        <v>43</v>
      </c>
      <c r="C21" s="7">
        <v>0.74</v>
      </c>
      <c r="D21" s="18">
        <v>158.19121199999998</v>
      </c>
      <c r="E21" s="18">
        <v>199.51568999999998</v>
      </c>
      <c r="F21" s="3"/>
      <c r="G21" s="3"/>
      <c r="H21" s="3"/>
    </row>
    <row r="22" spans="1:8" ht="45" x14ac:dyDescent="0.25">
      <c r="A22" s="10" t="s">
        <v>44</v>
      </c>
      <c r="B22" s="16" t="s">
        <v>45</v>
      </c>
      <c r="C22" s="7">
        <v>111.56</v>
      </c>
      <c r="D22" s="18">
        <v>319.565406</v>
      </c>
      <c r="E22" s="18">
        <v>372.03703800000005</v>
      </c>
      <c r="F22" s="3"/>
      <c r="G22" s="3"/>
      <c r="H22" s="3"/>
    </row>
    <row r="23" spans="1:8" x14ac:dyDescent="0.25">
      <c r="A23" s="10" t="s">
        <v>46</v>
      </c>
      <c r="B23" s="11" t="s">
        <v>47</v>
      </c>
      <c r="C23" s="7">
        <f>SUM(C24:C27)</f>
        <v>0</v>
      </c>
      <c r="D23" s="19">
        <f t="shared" ref="D23:E23" si="3">SUM(D24:D27)</f>
        <v>0</v>
      </c>
      <c r="E23" s="19">
        <f t="shared" si="3"/>
        <v>0</v>
      </c>
      <c r="F23" s="3"/>
      <c r="G23" s="3"/>
      <c r="H23" s="3"/>
    </row>
    <row r="24" spans="1:8" x14ac:dyDescent="0.25">
      <c r="A24" s="10" t="s">
        <v>48</v>
      </c>
      <c r="B24" s="15" t="s">
        <v>49</v>
      </c>
      <c r="C24" s="7"/>
      <c r="D24" s="19"/>
      <c r="E24" s="19"/>
      <c r="F24" s="3"/>
      <c r="G24" s="3"/>
      <c r="H24" s="3"/>
    </row>
    <row r="25" spans="1:8" x14ac:dyDescent="0.25">
      <c r="A25" s="10" t="s">
        <v>50</v>
      </c>
      <c r="B25" s="15" t="s">
        <v>51</v>
      </c>
      <c r="C25" s="7"/>
      <c r="D25" s="19"/>
      <c r="E25" s="19"/>
      <c r="F25" s="3"/>
      <c r="G25" s="3"/>
      <c r="H25" s="3"/>
    </row>
    <row r="26" spans="1:8" x14ac:dyDescent="0.25">
      <c r="A26" s="10" t="s">
        <v>52</v>
      </c>
      <c r="B26" s="15" t="s">
        <v>53</v>
      </c>
      <c r="C26" s="7"/>
      <c r="D26" s="7"/>
      <c r="E26" s="7"/>
      <c r="F26" s="3"/>
      <c r="G26" s="3"/>
      <c r="H26" s="3"/>
    </row>
    <row r="27" spans="1:8" ht="48" customHeight="1" x14ac:dyDescent="0.25">
      <c r="A27" s="10" t="s">
        <v>54</v>
      </c>
      <c r="B27" s="15" t="s">
        <v>55</v>
      </c>
      <c r="C27" s="7"/>
      <c r="D27" s="7"/>
      <c r="E27" s="7"/>
      <c r="F27" s="3"/>
      <c r="G27" s="3"/>
      <c r="H27" s="3"/>
    </row>
    <row r="28" spans="1:8" x14ac:dyDescent="0.25">
      <c r="A28" s="3"/>
      <c r="B28" s="3"/>
      <c r="C28" s="3"/>
      <c r="D28" s="3"/>
      <c r="E28" s="3"/>
      <c r="F28" s="3"/>
      <c r="G28" s="3"/>
      <c r="H28" s="3"/>
    </row>
  </sheetData>
  <mergeCells count="3">
    <mergeCell ref="D3:E3"/>
    <mergeCell ref="A4:E4"/>
    <mergeCell ref="C5:E5"/>
  </mergeCells>
  <pageMargins left="0.7" right="0.7" top="0.75" bottom="0.75" header="0.3" footer="0.3"/>
  <pageSetup paperSize="9" scale="7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8"/>
  <sheetViews>
    <sheetView topLeftCell="A4" zoomScale="80" zoomScaleNormal="80" workbookViewId="0">
      <selection activeCell="C20" sqref="C20"/>
    </sheetView>
  </sheetViews>
  <sheetFormatPr defaultRowHeight="15" x14ac:dyDescent="0.25"/>
  <cols>
    <col min="1" max="1" width="7.7109375" customWidth="1"/>
    <col min="2" max="2" width="35.5703125" customWidth="1"/>
    <col min="3" max="3" width="19.5703125" customWidth="1"/>
    <col min="4" max="4" width="20.7109375" customWidth="1"/>
    <col min="5" max="5" width="23" customWidth="1"/>
    <col min="6" max="6" width="12" customWidth="1"/>
    <col min="7" max="7" width="20.7109375" customWidth="1"/>
  </cols>
  <sheetData>
    <row r="1" spans="1:8" x14ac:dyDescent="0.25">
      <c r="A1" s="1"/>
      <c r="B1" s="2"/>
      <c r="C1" s="2"/>
      <c r="D1" s="2"/>
      <c r="E1" s="2"/>
      <c r="F1" s="3"/>
      <c r="G1" s="3"/>
      <c r="H1" s="3"/>
    </row>
    <row r="2" spans="1:8" x14ac:dyDescent="0.25">
      <c r="A2" s="4"/>
      <c r="B2" s="3"/>
      <c r="C2" s="3"/>
      <c r="D2" s="3"/>
      <c r="E2" s="3"/>
      <c r="F2" s="3"/>
      <c r="G2" s="3"/>
      <c r="H2" s="3"/>
    </row>
    <row r="3" spans="1:8" ht="95.25" customHeight="1" x14ac:dyDescent="0.25">
      <c r="A3" s="4"/>
      <c r="B3" s="3"/>
      <c r="C3" s="3"/>
      <c r="D3" s="28" t="s">
        <v>17</v>
      </c>
      <c r="E3" s="28"/>
      <c r="F3" s="5"/>
      <c r="G3" s="5"/>
      <c r="H3" s="3"/>
    </row>
    <row r="4" spans="1:8" ht="105.75" customHeight="1" x14ac:dyDescent="0.25">
      <c r="A4" s="33" t="s">
        <v>60</v>
      </c>
      <c r="B4" s="29"/>
      <c r="C4" s="29"/>
      <c r="D4" s="29"/>
      <c r="E4" s="29"/>
      <c r="F4" s="5"/>
      <c r="G4" s="3"/>
      <c r="H4" s="3"/>
    </row>
    <row r="5" spans="1:8" ht="17.25" customHeight="1" x14ac:dyDescent="0.25">
      <c r="A5" s="4"/>
      <c r="B5" s="12" t="s">
        <v>0</v>
      </c>
      <c r="C5" s="30" t="s">
        <v>61</v>
      </c>
      <c r="D5" s="30"/>
      <c r="E5" s="30"/>
      <c r="F5" s="13"/>
      <c r="G5" s="3"/>
      <c r="H5" s="3"/>
    </row>
    <row r="6" spans="1:8" ht="24" customHeight="1" x14ac:dyDescent="0.25">
      <c r="A6" s="4"/>
      <c r="B6" s="13"/>
      <c r="C6" s="13"/>
      <c r="D6" s="13"/>
      <c r="E6" s="13"/>
      <c r="F6" s="13"/>
      <c r="G6" s="3"/>
      <c r="H6" s="3"/>
    </row>
    <row r="7" spans="1:8" ht="38.25" customHeight="1" x14ac:dyDescent="0.25">
      <c r="A7" s="7" t="s">
        <v>2</v>
      </c>
      <c r="B7" s="6" t="s">
        <v>18</v>
      </c>
      <c r="C7" s="6" t="s">
        <v>58</v>
      </c>
      <c r="D7" s="6" t="s">
        <v>59</v>
      </c>
      <c r="E7" s="6" t="s">
        <v>56</v>
      </c>
      <c r="F7" s="13"/>
      <c r="G7" s="3"/>
      <c r="H7" s="3"/>
    </row>
    <row r="8" spans="1:8" x14ac:dyDescent="0.25">
      <c r="A8" s="7">
        <v>1</v>
      </c>
      <c r="B8" s="7">
        <v>2</v>
      </c>
      <c r="C8" s="7">
        <v>3</v>
      </c>
      <c r="D8" s="7">
        <v>4</v>
      </c>
      <c r="E8" s="7">
        <v>5</v>
      </c>
      <c r="F8" s="3"/>
      <c r="G8" s="3"/>
      <c r="H8" s="3"/>
    </row>
    <row r="9" spans="1:8" ht="45" x14ac:dyDescent="0.25">
      <c r="A9" s="7" t="s">
        <v>9</v>
      </c>
      <c r="B9" s="14" t="s">
        <v>19</v>
      </c>
      <c r="C9" s="19">
        <f>C10+C11+C12+C13+C14+C23</f>
        <v>3754.4892299999997</v>
      </c>
      <c r="D9" s="19">
        <f t="shared" ref="D9:E9" si="0">D10+D11+D12+D13+D14+D23</f>
        <v>6365.363330000001</v>
      </c>
      <c r="E9" s="19">
        <f t="shared" si="0"/>
        <v>9762.6264200000005</v>
      </c>
      <c r="F9" s="3"/>
      <c r="G9" s="3"/>
      <c r="H9" s="3"/>
    </row>
    <row r="10" spans="1:8" x14ac:dyDescent="0.25">
      <c r="A10" s="10" t="s">
        <v>20</v>
      </c>
      <c r="B10" s="11" t="s">
        <v>21</v>
      </c>
      <c r="C10" s="7">
        <v>113.96</v>
      </c>
      <c r="D10" s="18">
        <v>474.35411999999997</v>
      </c>
      <c r="E10" s="18">
        <v>809.33337600000004</v>
      </c>
      <c r="F10" s="3"/>
      <c r="G10" s="3"/>
      <c r="H10" s="3"/>
    </row>
    <row r="11" spans="1:8" x14ac:dyDescent="0.25">
      <c r="A11" s="10" t="s">
        <v>22</v>
      </c>
      <c r="B11" s="11" t="s">
        <v>23</v>
      </c>
      <c r="C11" s="7"/>
      <c r="D11" s="18">
        <v>91.518215999999995</v>
      </c>
      <c r="E11" s="18">
        <v>42.911991999999998</v>
      </c>
      <c r="F11" s="3"/>
      <c r="G11" s="3"/>
      <c r="H11" s="3"/>
    </row>
    <row r="12" spans="1:8" x14ac:dyDescent="0.25">
      <c r="A12" s="10" t="s">
        <v>24</v>
      </c>
      <c r="B12" s="11" t="s">
        <v>25</v>
      </c>
      <c r="C12" s="19">
        <v>2733.049</v>
      </c>
      <c r="D12" s="18">
        <v>4120.4250780000002</v>
      </c>
      <c r="E12" s="18">
        <v>6740.0045360000004</v>
      </c>
      <c r="F12" s="3"/>
      <c r="G12" s="3"/>
      <c r="H12" s="3"/>
    </row>
    <row r="13" spans="1:8" x14ac:dyDescent="0.25">
      <c r="A13" s="10" t="s">
        <v>26</v>
      </c>
      <c r="B13" s="11" t="s">
        <v>27</v>
      </c>
      <c r="C13" s="19">
        <v>824.79399999999998</v>
      </c>
      <c r="D13" s="18">
        <v>1170.36951</v>
      </c>
      <c r="E13" s="18">
        <v>1711.4280039999999</v>
      </c>
      <c r="F13" s="3"/>
      <c r="G13" s="3"/>
      <c r="H13" s="3"/>
    </row>
    <row r="14" spans="1:8" ht="30" x14ac:dyDescent="0.25">
      <c r="A14" s="10" t="s">
        <v>28</v>
      </c>
      <c r="B14" s="11" t="s">
        <v>29</v>
      </c>
      <c r="C14" s="19">
        <f>SUM(C15:C17)</f>
        <v>82.686229999999995</v>
      </c>
      <c r="D14" s="19">
        <f t="shared" ref="D14:E14" si="1">SUM(D15:D17)</f>
        <v>508.69640599999997</v>
      </c>
      <c r="E14" s="19">
        <f t="shared" si="1"/>
        <v>458.94851200000011</v>
      </c>
      <c r="F14" s="3"/>
      <c r="G14" s="3"/>
      <c r="H14" s="3"/>
    </row>
    <row r="15" spans="1:8" ht="30" x14ac:dyDescent="0.25">
      <c r="A15" s="10" t="s">
        <v>30</v>
      </c>
      <c r="B15" s="15" t="s">
        <v>31</v>
      </c>
      <c r="C15" s="19">
        <v>0.35</v>
      </c>
      <c r="D15" s="18">
        <v>30.153516</v>
      </c>
      <c r="E15" s="18">
        <v>33.011380000000003</v>
      </c>
      <c r="F15" s="3"/>
      <c r="G15" s="3"/>
      <c r="H15" s="3"/>
    </row>
    <row r="16" spans="1:8" ht="45" x14ac:dyDescent="0.25">
      <c r="A16" s="10" t="s">
        <v>32</v>
      </c>
      <c r="B16" s="15" t="s">
        <v>33</v>
      </c>
      <c r="C16" s="19"/>
      <c r="D16" s="18">
        <v>0</v>
      </c>
      <c r="E16" s="18">
        <v>5.5404160000000005</v>
      </c>
      <c r="F16" s="3"/>
      <c r="G16" s="3"/>
      <c r="H16" s="3"/>
    </row>
    <row r="17" spans="1:8" ht="45" x14ac:dyDescent="0.25">
      <c r="A17" s="10" t="s">
        <v>34</v>
      </c>
      <c r="B17" s="15" t="s">
        <v>35</v>
      </c>
      <c r="C17" s="19">
        <f>SUM(C18:C22)</f>
        <v>82.33623</v>
      </c>
      <c r="D17" s="19">
        <f t="shared" ref="D17:E17" si="2">SUM(D18:D22)</f>
        <v>478.54288999999994</v>
      </c>
      <c r="E17" s="19">
        <f t="shared" si="2"/>
        <v>420.39671600000008</v>
      </c>
      <c r="F17" s="3"/>
      <c r="G17" s="3"/>
      <c r="H17" s="3"/>
    </row>
    <row r="18" spans="1:8" x14ac:dyDescent="0.25">
      <c r="A18" s="10" t="s">
        <v>36</v>
      </c>
      <c r="B18" s="16" t="s">
        <v>37</v>
      </c>
      <c r="C18" s="19"/>
      <c r="D18" s="18">
        <v>21.472656000000001</v>
      </c>
      <c r="E18" s="18">
        <v>11.454168000000001</v>
      </c>
      <c r="F18" s="3"/>
      <c r="G18" s="3"/>
      <c r="H18" s="3"/>
    </row>
    <row r="19" spans="1:8" ht="30" x14ac:dyDescent="0.25">
      <c r="A19" s="10" t="s">
        <v>38</v>
      </c>
      <c r="B19" s="16" t="s">
        <v>39</v>
      </c>
      <c r="C19" s="19"/>
      <c r="D19" s="18">
        <v>7.204116</v>
      </c>
      <c r="E19" s="18">
        <v>16.025599999999997</v>
      </c>
      <c r="F19" s="3"/>
      <c r="G19" s="3"/>
      <c r="H19" s="3"/>
    </row>
    <row r="20" spans="1:8" ht="75" x14ac:dyDescent="0.25">
      <c r="A20" s="10" t="s">
        <v>40</v>
      </c>
      <c r="B20" s="16" t="s">
        <v>41</v>
      </c>
      <c r="C20" s="19"/>
      <c r="D20" s="18">
        <v>83.545794000000001</v>
      </c>
      <c r="E20" s="18">
        <v>11.881796000000001</v>
      </c>
      <c r="F20" s="3"/>
      <c r="G20" s="3"/>
      <c r="H20" s="3"/>
    </row>
    <row r="21" spans="1:8" x14ac:dyDescent="0.25">
      <c r="A21" s="10" t="s">
        <v>42</v>
      </c>
      <c r="B21" s="16" t="s">
        <v>43</v>
      </c>
      <c r="C21" s="19">
        <v>0.55000000000000004</v>
      </c>
      <c r="D21" s="18">
        <v>121.292568</v>
      </c>
      <c r="E21" s="18">
        <v>133.01045999999999</v>
      </c>
      <c r="F21" s="3"/>
      <c r="G21" s="3"/>
      <c r="H21" s="3"/>
    </row>
    <row r="22" spans="1:8" ht="45" x14ac:dyDescent="0.25">
      <c r="A22" s="10" t="s">
        <v>44</v>
      </c>
      <c r="B22" s="16" t="s">
        <v>45</v>
      </c>
      <c r="C22" s="19">
        <v>81.786230000000003</v>
      </c>
      <c r="D22" s="18">
        <v>245.02775599999998</v>
      </c>
      <c r="E22" s="18">
        <v>248.02469200000007</v>
      </c>
      <c r="F22" s="3"/>
      <c r="G22" s="3"/>
      <c r="H22" s="3"/>
    </row>
    <row r="23" spans="1:8" x14ac:dyDescent="0.25">
      <c r="A23" s="10" t="s">
        <v>46</v>
      </c>
      <c r="B23" s="11" t="s">
        <v>47</v>
      </c>
      <c r="C23" s="7">
        <f>SUM(C24:C27)</f>
        <v>0</v>
      </c>
      <c r="D23" s="7">
        <f t="shared" ref="D23:E23" si="3">SUM(D24:D27)</f>
        <v>0</v>
      </c>
      <c r="E23" s="7">
        <f t="shared" si="3"/>
        <v>0</v>
      </c>
      <c r="F23" s="3"/>
      <c r="G23" s="3"/>
      <c r="H23" s="3"/>
    </row>
    <row r="24" spans="1:8" x14ac:dyDescent="0.25">
      <c r="A24" s="10" t="s">
        <v>48</v>
      </c>
      <c r="B24" s="15" t="s">
        <v>49</v>
      </c>
      <c r="C24" s="7"/>
      <c r="D24" s="7"/>
      <c r="E24" s="7"/>
      <c r="F24" s="3"/>
      <c r="G24" s="3"/>
      <c r="H24" s="3"/>
    </row>
    <row r="25" spans="1:8" x14ac:dyDescent="0.25">
      <c r="A25" s="10" t="s">
        <v>50</v>
      </c>
      <c r="B25" s="15" t="s">
        <v>51</v>
      </c>
      <c r="C25" s="7"/>
      <c r="D25" s="7"/>
      <c r="E25" s="7"/>
      <c r="F25" s="3"/>
      <c r="G25" s="3"/>
      <c r="H25" s="3"/>
    </row>
    <row r="26" spans="1:8" x14ac:dyDescent="0.25">
      <c r="A26" s="10" t="s">
        <v>52</v>
      </c>
      <c r="B26" s="15" t="s">
        <v>53</v>
      </c>
      <c r="C26" s="7"/>
      <c r="D26" s="7"/>
      <c r="E26" s="7"/>
      <c r="F26" s="3"/>
      <c r="G26" s="3"/>
      <c r="H26" s="3"/>
    </row>
    <row r="27" spans="1:8" ht="48" customHeight="1" x14ac:dyDescent="0.25">
      <c r="A27" s="10" t="s">
        <v>54</v>
      </c>
      <c r="B27" s="15" t="s">
        <v>55</v>
      </c>
      <c r="C27" s="7"/>
      <c r="D27" s="7"/>
      <c r="E27" s="7"/>
      <c r="F27" s="3"/>
      <c r="G27" s="3"/>
      <c r="H27" s="3"/>
    </row>
    <row r="28" spans="1:8" x14ac:dyDescent="0.25">
      <c r="A28" s="3"/>
      <c r="B28" s="3"/>
      <c r="C28" s="3"/>
      <c r="D28" s="3"/>
      <c r="E28" s="3"/>
      <c r="F28" s="3"/>
      <c r="G28" s="3"/>
      <c r="H28" s="3"/>
    </row>
  </sheetData>
  <mergeCells count="3">
    <mergeCell ref="D3:E3"/>
    <mergeCell ref="A4:E4"/>
    <mergeCell ref="C5:E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Лист2 - приложение № 2</vt:lpstr>
      <vt:lpstr>Лист3 - приложение № 3(а)</vt:lpstr>
      <vt:lpstr>Лист4-приложение №3(в)</vt:lpstr>
      <vt:lpstr>'Лист2 - приложение № 2'!Область_печати</vt:lpstr>
      <vt:lpstr>'Лист3 - приложение № 3(а)'!Область_печати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2025-08-19T04:08:29Z</dcterms:modified>
</cp:coreProperties>
</file>